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 activeTab="1"/>
  </bookViews>
  <sheets>
    <sheet name="FPS" sheetId="1" r:id="rId1"/>
    <sheet name="VCT" sheetId="2" r:id="rId2"/>
  </sheets>
  <calcPr calcId="145621"/>
</workbook>
</file>

<file path=xl/calcChain.xml><?xml version="1.0" encoding="utf-8"?>
<calcChain xmlns="http://schemas.openxmlformats.org/spreadsheetml/2006/main">
  <c r="C84" i="2" l="1"/>
  <c r="C83" i="2"/>
  <c r="C65" i="2"/>
  <c r="C64" i="2"/>
  <c r="C44" i="2"/>
  <c r="C43" i="2"/>
  <c r="C24" i="2"/>
  <c r="C23" i="2"/>
  <c r="D83" i="2"/>
  <c r="D84" i="2"/>
  <c r="D73" i="2"/>
  <c r="D74" i="2"/>
  <c r="D64" i="2"/>
  <c r="D65" i="2"/>
  <c r="D54" i="2"/>
  <c r="D55" i="2"/>
  <c r="D44" i="2"/>
  <c r="D43" i="2"/>
  <c r="D33" i="2"/>
  <c r="D34" i="2"/>
  <c r="D24" i="2"/>
  <c r="D13" i="2"/>
  <c r="D23" i="2"/>
  <c r="D12" i="2"/>
  <c r="E111" i="1"/>
  <c r="D111" i="1"/>
  <c r="C111" i="1"/>
  <c r="E110" i="1"/>
  <c r="D110" i="1"/>
  <c r="C110" i="1"/>
  <c r="D97" i="1"/>
  <c r="E97" i="1"/>
  <c r="D98" i="1"/>
  <c r="E98" i="1"/>
  <c r="C98" i="1"/>
  <c r="C97" i="1"/>
  <c r="E109" i="1"/>
  <c r="E108" i="1"/>
  <c r="E107" i="1"/>
  <c r="E106" i="1"/>
  <c r="E105" i="1"/>
  <c r="E104" i="1"/>
  <c r="E103" i="1"/>
  <c r="E102" i="1"/>
  <c r="E101" i="1"/>
  <c r="E100" i="1"/>
  <c r="E99" i="1"/>
  <c r="E87" i="1"/>
  <c r="E88" i="1"/>
  <c r="E89" i="1"/>
  <c r="E90" i="1"/>
  <c r="E91" i="1"/>
  <c r="E92" i="1"/>
  <c r="E93" i="1"/>
  <c r="E94" i="1"/>
  <c r="E95" i="1"/>
  <c r="E96" i="1"/>
  <c r="E86" i="1"/>
  <c r="E84" i="1"/>
  <c r="E85" i="1"/>
  <c r="E83" i="1"/>
  <c r="E82" i="1"/>
  <c r="E81" i="1"/>
  <c r="E80" i="1"/>
  <c r="E79" i="1"/>
  <c r="E78" i="1"/>
  <c r="E77" i="1"/>
  <c r="E76" i="1"/>
  <c r="E75" i="1"/>
  <c r="E74" i="1"/>
  <c r="E63" i="1"/>
  <c r="E64" i="1"/>
  <c r="E65" i="1"/>
  <c r="E66" i="1"/>
  <c r="E67" i="1"/>
  <c r="E68" i="1"/>
  <c r="E69" i="1"/>
  <c r="E70" i="1"/>
  <c r="E71" i="1"/>
  <c r="E62" i="1"/>
  <c r="E72" i="1" s="1"/>
  <c r="D85" i="1"/>
  <c r="C85" i="1"/>
  <c r="D84" i="1"/>
  <c r="C84" i="1"/>
  <c r="D72" i="1"/>
  <c r="D73" i="1"/>
  <c r="C73" i="1"/>
  <c r="C72" i="1"/>
  <c r="D34" i="1"/>
  <c r="E34" i="1"/>
  <c r="D35" i="1"/>
  <c r="E35" i="1"/>
  <c r="C35" i="1"/>
  <c r="C34" i="1"/>
  <c r="D18" i="1"/>
  <c r="E18" i="1"/>
  <c r="D19" i="1"/>
  <c r="E19" i="1"/>
  <c r="C19" i="1"/>
  <c r="C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2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  <c r="E37" i="1"/>
  <c r="E38" i="1"/>
  <c r="E39" i="1"/>
  <c r="E40" i="1"/>
  <c r="E41" i="1"/>
  <c r="E42" i="1"/>
  <c r="E43" i="1"/>
  <c r="E44" i="1"/>
  <c r="E45" i="1"/>
  <c r="E36" i="1"/>
  <c r="D60" i="1"/>
  <c r="D61" i="1"/>
  <c r="C61" i="1"/>
  <c r="C60" i="1"/>
  <c r="D46" i="1"/>
  <c r="D47" i="1"/>
  <c r="C47" i="1"/>
  <c r="C46" i="1"/>
  <c r="E48" i="1"/>
  <c r="E49" i="1"/>
  <c r="E50" i="1"/>
  <c r="E51" i="1"/>
  <c r="E52" i="1"/>
  <c r="E53" i="1"/>
  <c r="E54" i="1"/>
  <c r="E55" i="1"/>
  <c r="E56" i="1"/>
  <c r="E57" i="1"/>
  <c r="E58" i="1"/>
  <c r="E59" i="1"/>
  <c r="E73" i="1" l="1"/>
  <c r="E61" i="1"/>
  <c r="E60" i="1"/>
  <c r="E47" i="1"/>
  <c r="E46" i="1"/>
</calcChain>
</file>

<file path=xl/sharedStrings.xml><?xml version="1.0" encoding="utf-8"?>
<sst xmlns="http://schemas.openxmlformats.org/spreadsheetml/2006/main" count="206" uniqueCount="18">
  <si>
    <t>Genotype</t>
  </si>
  <si>
    <t>%FPS</t>
  </si>
  <si>
    <t>α2CA1KO</t>
  </si>
  <si>
    <t>Diazepam dose (mg/kg)</t>
  </si>
  <si>
    <t>No Tone Startle Amp. (a.u.)</t>
  </si>
  <si>
    <t>Tone Startle Amp. (a.u.)</t>
  </si>
  <si>
    <t>Mean</t>
  </si>
  <si>
    <t>S.E.M.</t>
  </si>
  <si>
    <t>α2F/F</t>
  </si>
  <si>
    <t>α2CA3KO</t>
  </si>
  <si>
    <t>α2DGKO</t>
  </si>
  <si>
    <t>Test (punished) licks</t>
  </si>
  <si>
    <t>Habituation (unpinished) Licks*</t>
  </si>
  <si>
    <t xml:space="preserve">*Drug was administered only in the test session. </t>
  </si>
  <si>
    <t>FF Hab</t>
  </si>
  <si>
    <t>132 Hab</t>
  </si>
  <si>
    <t>131 Hab</t>
  </si>
  <si>
    <t>134 Hab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</si>
</sst>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workbookViewId="0">
      <selection sqref="A1:B1048576"/>
    </sheetView>
  </sheetViews>
  <sheetFormatPr defaultRowHeight="15" x14ac:dyDescent="0.25"/>
  <cols>
    <col min="1" max="1" width="11.140625" style="1" customWidth="1"/>
    <col min="2" max="2" width="22.42578125" customWidth="1"/>
    <col min="3" max="3" width="24.42578125" customWidth="1"/>
    <col min="4" max="4" width="26.42578125" customWidth="1"/>
    <col min="5" max="5" width="11.28515625" customWidth="1"/>
  </cols>
  <sheetData>
    <row r="1" spans="1:10" s="1" customFormat="1" x14ac:dyDescent="0.25">
      <c r="A1" s="1" t="s">
        <v>0</v>
      </c>
      <c r="B1" s="1" t="s">
        <v>3</v>
      </c>
      <c r="C1" s="1" t="s">
        <v>4</v>
      </c>
      <c r="D1" s="1" t="s">
        <v>5</v>
      </c>
      <c r="E1" s="1" t="s">
        <v>1</v>
      </c>
      <c r="I1" s="3"/>
      <c r="J1" s="3"/>
    </row>
    <row r="2" spans="1:10" s="1" customFormat="1" x14ac:dyDescent="0.25">
      <c r="A2" s="4" t="s">
        <v>8</v>
      </c>
      <c r="B2">
        <v>0</v>
      </c>
      <c r="C2" s="3">
        <v>5.7004000000000001</v>
      </c>
      <c r="D2" s="3">
        <v>7.4067999999999996</v>
      </c>
      <c r="E2" s="2">
        <f>((D2-C2)/C2)*100</f>
        <v>29.934741421654611</v>
      </c>
      <c r="I2" s="3"/>
      <c r="J2" s="3"/>
    </row>
    <row r="3" spans="1:10" s="1" customFormat="1" x14ac:dyDescent="0.25">
      <c r="A3" s="4" t="s">
        <v>8</v>
      </c>
      <c r="B3">
        <v>0</v>
      </c>
      <c r="C3" s="3">
        <v>4.367</v>
      </c>
      <c r="D3" s="3">
        <v>9.7955000000000005</v>
      </c>
      <c r="E3" s="2">
        <f t="shared" ref="E3:E17" si="0">((D3-C3)/C3)*100</f>
        <v>124.30730478589422</v>
      </c>
      <c r="I3" s="3"/>
      <c r="J3" s="3"/>
    </row>
    <row r="4" spans="1:10" s="1" customFormat="1" x14ac:dyDescent="0.25">
      <c r="A4" s="4" t="s">
        <v>8</v>
      </c>
      <c r="B4">
        <v>0</v>
      </c>
      <c r="C4" s="3">
        <v>6.3409000000000004</v>
      </c>
      <c r="D4" s="3">
        <v>11.1142</v>
      </c>
      <c r="E4" s="2">
        <f t="shared" si="0"/>
        <v>75.277957387752522</v>
      </c>
      <c r="I4" s="3"/>
      <c r="J4" s="3"/>
    </row>
    <row r="5" spans="1:10" s="1" customFormat="1" x14ac:dyDescent="0.25">
      <c r="A5" s="4" t="s">
        <v>8</v>
      </c>
      <c r="B5">
        <v>0</v>
      </c>
      <c r="C5" s="3">
        <v>6.9775999999999998</v>
      </c>
      <c r="D5" s="3">
        <v>14.0928</v>
      </c>
      <c r="E5" s="2">
        <f t="shared" si="0"/>
        <v>101.97202476496217</v>
      </c>
      <c r="I5" s="3"/>
      <c r="J5" s="3"/>
    </row>
    <row r="6" spans="1:10" s="1" customFormat="1" x14ac:dyDescent="0.25">
      <c r="A6" s="4" t="s">
        <v>8</v>
      </c>
      <c r="B6">
        <v>0</v>
      </c>
      <c r="C6" s="3">
        <v>4.8055000000000003</v>
      </c>
      <c r="D6" s="3">
        <v>6.1616</v>
      </c>
      <c r="E6" s="2">
        <f t="shared" si="0"/>
        <v>28.219748205181556</v>
      </c>
      <c r="I6" s="3"/>
      <c r="J6" s="3"/>
    </row>
    <row r="7" spans="1:10" s="1" customFormat="1" x14ac:dyDescent="0.25">
      <c r="A7" s="4" t="s">
        <v>8</v>
      </c>
      <c r="B7">
        <v>0</v>
      </c>
      <c r="C7" s="3">
        <v>2.3252999999999999</v>
      </c>
      <c r="D7" s="3">
        <v>6.9271000000000003</v>
      </c>
      <c r="E7" s="2">
        <f t="shared" si="0"/>
        <v>197.90134606287364</v>
      </c>
      <c r="I7" s="3"/>
      <c r="J7" s="3"/>
    </row>
    <row r="8" spans="1:10" s="1" customFormat="1" x14ac:dyDescent="0.25">
      <c r="A8" s="4" t="s">
        <v>8</v>
      </c>
      <c r="B8">
        <v>0</v>
      </c>
      <c r="C8" s="3">
        <v>3.367</v>
      </c>
      <c r="D8" s="3">
        <v>5.6982999999999997</v>
      </c>
      <c r="E8" s="2">
        <f t="shared" si="0"/>
        <v>69.239679239679234</v>
      </c>
      <c r="I8" s="3"/>
      <c r="J8" s="3"/>
    </row>
    <row r="9" spans="1:10" s="1" customFormat="1" x14ac:dyDescent="0.25">
      <c r="A9" s="4" t="s">
        <v>8</v>
      </c>
      <c r="B9">
        <v>0</v>
      </c>
      <c r="C9" s="3">
        <v>4.6349999999999998</v>
      </c>
      <c r="D9" s="3">
        <v>5.4122000000000003</v>
      </c>
      <c r="E9" s="2">
        <f t="shared" si="0"/>
        <v>16.768069039913712</v>
      </c>
      <c r="I9" s="3"/>
      <c r="J9" s="3"/>
    </row>
    <row r="10" spans="1:10" s="1" customFormat="1" x14ac:dyDescent="0.25">
      <c r="A10" s="4" t="s">
        <v>8</v>
      </c>
      <c r="B10">
        <v>0</v>
      </c>
      <c r="C10" s="3">
        <v>3.7031999999999998</v>
      </c>
      <c r="D10" s="3">
        <v>5.3023999999999996</v>
      </c>
      <c r="E10" s="2">
        <f t="shared" si="0"/>
        <v>43.184273061136309</v>
      </c>
      <c r="I10" s="3"/>
      <c r="J10" s="3"/>
    </row>
    <row r="11" spans="1:10" s="1" customFormat="1" x14ac:dyDescent="0.25">
      <c r="A11" s="4" t="s">
        <v>8</v>
      </c>
      <c r="B11">
        <v>0</v>
      </c>
      <c r="C11" s="3">
        <v>5.3265000000000002</v>
      </c>
      <c r="D11" s="3">
        <v>8.0607000000000006</v>
      </c>
      <c r="E11" s="2">
        <f t="shared" si="0"/>
        <v>51.332019149535348</v>
      </c>
      <c r="I11" s="3"/>
      <c r="J11" s="3"/>
    </row>
    <row r="12" spans="1:10" s="1" customFormat="1" x14ac:dyDescent="0.25">
      <c r="A12" s="4" t="s">
        <v>8</v>
      </c>
      <c r="B12">
        <v>0</v>
      </c>
      <c r="C12" s="3">
        <v>6.7472000000000003</v>
      </c>
      <c r="D12" s="3">
        <v>11.273400000000001</v>
      </c>
      <c r="E12" s="2">
        <f t="shared" si="0"/>
        <v>67.082641688404081</v>
      </c>
      <c r="I12" s="3"/>
      <c r="J12" s="3"/>
    </row>
    <row r="13" spans="1:10" s="1" customFormat="1" x14ac:dyDescent="0.25">
      <c r="A13" s="4" t="s">
        <v>8</v>
      </c>
      <c r="B13">
        <v>0</v>
      </c>
      <c r="C13" s="3">
        <v>5.5015999999999998</v>
      </c>
      <c r="D13" s="3">
        <v>10.794499999999999</v>
      </c>
      <c r="E13" s="2">
        <f t="shared" si="0"/>
        <v>96.206558092191358</v>
      </c>
      <c r="I13" s="3"/>
      <c r="J13" s="3"/>
    </row>
    <row r="14" spans="1:10" s="1" customFormat="1" x14ac:dyDescent="0.25">
      <c r="A14" s="4" t="s">
        <v>8</v>
      </c>
      <c r="B14">
        <v>0</v>
      </c>
      <c r="C14" s="3">
        <v>1.4200999999999999</v>
      </c>
      <c r="D14" s="3">
        <v>4.1574</v>
      </c>
      <c r="E14" s="2">
        <f t="shared" si="0"/>
        <v>192.75403140623902</v>
      </c>
      <c r="I14" s="3"/>
      <c r="J14" s="3"/>
    </row>
    <row r="15" spans="1:10" s="1" customFormat="1" x14ac:dyDescent="0.25">
      <c r="A15" s="4" t="s">
        <v>8</v>
      </c>
      <c r="B15">
        <v>0</v>
      </c>
      <c r="C15" s="3">
        <v>3.8988</v>
      </c>
      <c r="D15" s="3">
        <v>3.0987</v>
      </c>
      <c r="E15" s="2">
        <f t="shared" si="0"/>
        <v>-20.521698984302862</v>
      </c>
      <c r="I15" s="3"/>
      <c r="J15" s="3"/>
    </row>
    <row r="16" spans="1:10" s="1" customFormat="1" x14ac:dyDescent="0.25">
      <c r="A16" s="4" t="s">
        <v>8</v>
      </c>
      <c r="B16">
        <v>0</v>
      </c>
      <c r="C16" s="3">
        <v>6.3337000000000003</v>
      </c>
      <c r="D16" s="3">
        <v>10.3164</v>
      </c>
      <c r="E16" s="2">
        <f t="shared" si="0"/>
        <v>62.881096357579288</v>
      </c>
      <c r="I16" s="3"/>
      <c r="J16" s="3"/>
    </row>
    <row r="17" spans="1:10" s="1" customFormat="1" x14ac:dyDescent="0.25">
      <c r="A17" s="4" t="s">
        <v>8</v>
      </c>
      <c r="B17">
        <v>0</v>
      </c>
      <c r="C17" s="3">
        <v>3.0049000000000001</v>
      </c>
      <c r="D17" s="3">
        <v>6.1181999999999999</v>
      </c>
      <c r="E17" s="2">
        <f t="shared" si="0"/>
        <v>103.60744117940695</v>
      </c>
      <c r="I17" s="3"/>
      <c r="J17" s="3"/>
    </row>
    <row r="18" spans="1:10" s="1" customFormat="1" x14ac:dyDescent="0.25">
      <c r="B18" s="5" t="s">
        <v>6</v>
      </c>
      <c r="C18" s="6">
        <f>AVERAGE(C2:C17)</f>
        <v>4.653418750000001</v>
      </c>
      <c r="D18" s="6">
        <f t="shared" ref="D18:E18" si="1">AVERAGE(D2:D17)</f>
        <v>7.8581374999999998</v>
      </c>
      <c r="E18" s="6">
        <f t="shared" si="1"/>
        <v>77.509202053631327</v>
      </c>
      <c r="I18" s="3"/>
      <c r="J18" s="3"/>
    </row>
    <row r="19" spans="1:10" s="1" customFormat="1" x14ac:dyDescent="0.25">
      <c r="B19" s="5" t="s">
        <v>7</v>
      </c>
      <c r="C19" s="6">
        <f>_xlfn.STDEV.S(C2:C17)/SQRT(16)</f>
        <v>0.40594611251769469</v>
      </c>
      <c r="D19" s="6">
        <f t="shared" ref="D19:E19" si="2">_xlfn.STDEV.S(D2:D17)/SQRT(16)</f>
        <v>0.76403486470813886</v>
      </c>
      <c r="E19" s="6">
        <f t="shared" si="2"/>
        <v>14.697883417671038</v>
      </c>
      <c r="I19" s="3"/>
      <c r="J19" s="3"/>
    </row>
    <row r="20" spans="1:10" s="1" customFormat="1" x14ac:dyDescent="0.25">
      <c r="A20" s="4" t="s">
        <v>8</v>
      </c>
      <c r="B20">
        <v>2</v>
      </c>
      <c r="C20" s="3">
        <v>4.7725999999999997</v>
      </c>
      <c r="D20" s="3">
        <v>6.3197000000000001</v>
      </c>
      <c r="E20" s="2">
        <f>((D20-C20)/C20)*100</f>
        <v>32.416293005908734</v>
      </c>
      <c r="I20" s="3"/>
      <c r="J20" s="3"/>
    </row>
    <row r="21" spans="1:10" s="1" customFormat="1" x14ac:dyDescent="0.25">
      <c r="A21" s="4" t="s">
        <v>8</v>
      </c>
      <c r="B21">
        <v>2</v>
      </c>
      <c r="C21" s="3">
        <v>5.8739999999999997</v>
      </c>
      <c r="D21" s="3">
        <v>5.6193999999999997</v>
      </c>
      <c r="E21" s="2">
        <f t="shared" ref="E21:E33" si="3">((D21-C21)/C21)*100</f>
        <v>-4.3343547837929854</v>
      </c>
      <c r="I21" s="3"/>
      <c r="J21" s="3"/>
    </row>
    <row r="22" spans="1:10" s="1" customFormat="1" x14ac:dyDescent="0.25">
      <c r="A22" s="4" t="s">
        <v>8</v>
      </c>
      <c r="B22">
        <v>2</v>
      </c>
      <c r="C22" s="3">
        <v>7.5156999999999998</v>
      </c>
      <c r="D22" s="3">
        <v>6.8700999999999999</v>
      </c>
      <c r="E22" s="2">
        <f t="shared" si="3"/>
        <v>-8.5900182285083222</v>
      </c>
      <c r="I22" s="3"/>
      <c r="J22" s="3"/>
    </row>
    <row r="23" spans="1:10" s="1" customFormat="1" x14ac:dyDescent="0.25">
      <c r="A23" s="4" t="s">
        <v>8</v>
      </c>
      <c r="B23">
        <v>2</v>
      </c>
      <c r="C23" s="3">
        <v>4.617</v>
      </c>
      <c r="D23" s="3">
        <v>9.7800999999999991</v>
      </c>
      <c r="E23" s="2">
        <f t="shared" si="3"/>
        <v>111.82802685726661</v>
      </c>
      <c r="I23" s="3"/>
      <c r="J23" s="3"/>
    </row>
    <row r="24" spans="1:10" s="1" customFormat="1" x14ac:dyDescent="0.25">
      <c r="A24" s="4" t="s">
        <v>8</v>
      </c>
      <c r="B24">
        <v>2</v>
      </c>
      <c r="C24" s="3">
        <v>5.96</v>
      </c>
      <c r="D24" s="3">
        <v>8.8701000000000008</v>
      </c>
      <c r="E24" s="2">
        <f t="shared" si="3"/>
        <v>48.827181208053702</v>
      </c>
      <c r="I24" s="3"/>
      <c r="J24" s="3"/>
    </row>
    <row r="25" spans="1:10" s="1" customFormat="1" x14ac:dyDescent="0.25">
      <c r="A25" s="4" t="s">
        <v>8</v>
      </c>
      <c r="B25">
        <v>2</v>
      </c>
      <c r="C25" s="3">
        <v>7.0606999999999998</v>
      </c>
      <c r="D25" s="3">
        <v>5.6093000000000002</v>
      </c>
      <c r="E25" s="2">
        <f t="shared" si="3"/>
        <v>-20.556035520557447</v>
      </c>
      <c r="I25" s="3"/>
      <c r="J25" s="3"/>
    </row>
    <row r="26" spans="1:10" s="1" customFormat="1" x14ac:dyDescent="0.25">
      <c r="A26" s="4" t="s">
        <v>8</v>
      </c>
      <c r="B26">
        <v>2</v>
      </c>
      <c r="C26" s="3">
        <v>7.4065000000000003</v>
      </c>
      <c r="D26" s="3">
        <v>6.1592000000000002</v>
      </c>
      <c r="E26" s="2">
        <f t="shared" si="3"/>
        <v>-16.840612975089449</v>
      </c>
      <c r="I26" s="3"/>
      <c r="J26" s="3"/>
    </row>
    <row r="27" spans="1:10" s="1" customFormat="1" x14ac:dyDescent="0.25">
      <c r="A27" s="4" t="s">
        <v>8</v>
      </c>
      <c r="B27">
        <v>2</v>
      </c>
      <c r="C27" s="3">
        <v>4.8440000000000003</v>
      </c>
      <c r="D27" s="3">
        <v>6.5285000000000002</v>
      </c>
      <c r="E27" s="2">
        <f t="shared" si="3"/>
        <v>34.774979355904208</v>
      </c>
      <c r="I27" s="3"/>
      <c r="J27" s="3"/>
    </row>
    <row r="28" spans="1:10" s="1" customFormat="1" x14ac:dyDescent="0.25">
      <c r="A28" s="4" t="s">
        <v>8</v>
      </c>
      <c r="B28">
        <v>2</v>
      </c>
      <c r="C28" s="3">
        <v>4.5525000000000002</v>
      </c>
      <c r="D28" s="3">
        <v>5.2492999999999999</v>
      </c>
      <c r="E28" s="2">
        <f t="shared" si="3"/>
        <v>15.305875892366821</v>
      </c>
      <c r="I28" s="3"/>
      <c r="J28" s="3"/>
    </row>
    <row r="29" spans="1:10" s="1" customFormat="1" x14ac:dyDescent="0.25">
      <c r="A29" s="4" t="s">
        <v>8</v>
      </c>
      <c r="B29">
        <v>2</v>
      </c>
      <c r="C29" s="3">
        <v>2.7650000000000001</v>
      </c>
      <c r="D29" s="3">
        <v>2.0457000000000001</v>
      </c>
      <c r="E29" s="2">
        <f t="shared" si="3"/>
        <v>-26.014466546112114</v>
      </c>
      <c r="I29" s="3"/>
      <c r="J29" s="3"/>
    </row>
    <row r="30" spans="1:10" s="1" customFormat="1" x14ac:dyDescent="0.25">
      <c r="A30" s="4" t="s">
        <v>8</v>
      </c>
      <c r="B30">
        <v>2</v>
      </c>
      <c r="C30" s="3">
        <v>4.3548999999999998</v>
      </c>
      <c r="D30" s="3">
        <v>5.6863000000000001</v>
      </c>
      <c r="E30" s="2">
        <f t="shared" si="3"/>
        <v>30.572458609841796</v>
      </c>
      <c r="I30" s="3"/>
      <c r="J30" s="3"/>
    </row>
    <row r="31" spans="1:10" s="1" customFormat="1" x14ac:dyDescent="0.25">
      <c r="A31" s="4" t="s">
        <v>8</v>
      </c>
      <c r="B31">
        <v>2</v>
      </c>
      <c r="C31" s="3">
        <v>3.0529000000000002</v>
      </c>
      <c r="D31" s="3">
        <v>5.5834999999999999</v>
      </c>
      <c r="E31" s="2">
        <f t="shared" si="3"/>
        <v>82.891676766353299</v>
      </c>
      <c r="I31" s="3"/>
      <c r="J31" s="3"/>
    </row>
    <row r="32" spans="1:10" s="1" customFormat="1" x14ac:dyDescent="0.25">
      <c r="A32" s="4" t="s">
        <v>8</v>
      </c>
      <c r="B32">
        <v>2</v>
      </c>
      <c r="C32" s="3">
        <v>5.7354000000000003</v>
      </c>
      <c r="D32" s="3">
        <v>7.4938000000000002</v>
      </c>
      <c r="E32" s="2">
        <f t="shared" si="3"/>
        <v>30.658716044216618</v>
      </c>
      <c r="I32" s="3"/>
      <c r="J32" s="3"/>
    </row>
    <row r="33" spans="1:10" s="1" customFormat="1" x14ac:dyDescent="0.25">
      <c r="A33" s="4" t="s">
        <v>8</v>
      </c>
      <c r="B33">
        <v>2</v>
      </c>
      <c r="C33" s="3">
        <v>7.1649000000000003</v>
      </c>
      <c r="D33" s="3">
        <v>7.1536999999999997</v>
      </c>
      <c r="E33" s="2">
        <f t="shared" si="3"/>
        <v>-0.15631760387445104</v>
      </c>
      <c r="I33" s="3"/>
      <c r="J33" s="3"/>
    </row>
    <row r="34" spans="1:10" s="1" customFormat="1" x14ac:dyDescent="0.25">
      <c r="A34" s="4"/>
      <c r="B34" s="5" t="s">
        <v>6</v>
      </c>
      <c r="C34" s="6">
        <f>AVERAGE(C20:C33)</f>
        <v>5.4054357142857148</v>
      </c>
      <c r="D34" s="6">
        <f t="shared" ref="D34:E34" si="4">AVERAGE(D20:D33)</f>
        <v>6.3549071428571429</v>
      </c>
      <c r="E34" s="6">
        <f t="shared" si="4"/>
        <v>22.198814434426925</v>
      </c>
      <c r="I34" s="3"/>
      <c r="J34" s="3"/>
    </row>
    <row r="35" spans="1:10" s="1" customFormat="1" x14ac:dyDescent="0.25">
      <c r="A35" s="4"/>
      <c r="B35" s="5" t="s">
        <v>7</v>
      </c>
      <c r="C35" s="6">
        <f>_xlfn.STDEV.S(C20:C33)/SQRT(14)</f>
        <v>0.41006452301284418</v>
      </c>
      <c r="D35" s="6">
        <f t="shared" ref="D35:E35" si="5">_xlfn.STDEV.S(D20:D33)/SQRT(14)</f>
        <v>0.48186351739022509</v>
      </c>
      <c r="E35" s="6">
        <f t="shared" si="5"/>
        <v>10.66630057933672</v>
      </c>
      <c r="I35" s="3"/>
      <c r="J35" s="3"/>
    </row>
    <row r="36" spans="1:10" x14ac:dyDescent="0.25">
      <c r="A36" s="4" t="s">
        <v>2</v>
      </c>
      <c r="B36">
        <v>0</v>
      </c>
      <c r="C36" s="2">
        <v>6.0292000000000003</v>
      </c>
      <c r="D36" s="2">
        <v>9.3286999999999995</v>
      </c>
      <c r="E36" s="2">
        <f>((D36-C36)/C36)*100</f>
        <v>54.725336694752194</v>
      </c>
      <c r="I36" s="3"/>
      <c r="J36" s="3"/>
    </row>
    <row r="37" spans="1:10" x14ac:dyDescent="0.25">
      <c r="A37" s="4" t="s">
        <v>2</v>
      </c>
      <c r="B37">
        <v>0</v>
      </c>
      <c r="C37" s="2">
        <v>3.7883</v>
      </c>
      <c r="D37" s="2">
        <v>6.5926</v>
      </c>
      <c r="E37" s="2">
        <f t="shared" ref="E37:E45" si="6">((D37-C37)/C37)*100</f>
        <v>74.025288387931269</v>
      </c>
      <c r="I37" s="3"/>
      <c r="J37" s="3"/>
    </row>
    <row r="38" spans="1:10" x14ac:dyDescent="0.25">
      <c r="A38" s="4" t="s">
        <v>2</v>
      </c>
      <c r="B38">
        <v>0</v>
      </c>
      <c r="C38" s="2">
        <v>4.3113999999999999</v>
      </c>
      <c r="D38" s="2">
        <v>5.0602999999999998</v>
      </c>
      <c r="E38" s="2">
        <f t="shared" si="6"/>
        <v>17.370227768242334</v>
      </c>
      <c r="I38" s="3"/>
      <c r="J38" s="3"/>
    </row>
    <row r="39" spans="1:10" x14ac:dyDescent="0.25">
      <c r="A39" s="4" t="s">
        <v>2</v>
      </c>
      <c r="B39">
        <v>0</v>
      </c>
      <c r="C39" s="2">
        <v>5.3742000000000001</v>
      </c>
      <c r="D39" s="2">
        <v>8.3842999999999996</v>
      </c>
      <c r="E39" s="2">
        <f t="shared" si="6"/>
        <v>56.010196866510356</v>
      </c>
      <c r="I39" s="3"/>
      <c r="J39" s="3"/>
    </row>
    <row r="40" spans="1:10" x14ac:dyDescent="0.25">
      <c r="A40" s="4" t="s">
        <v>2</v>
      </c>
      <c r="B40">
        <v>0</v>
      </c>
      <c r="C40" s="2">
        <v>7.2603</v>
      </c>
      <c r="D40" s="2">
        <v>11.347200000000001</v>
      </c>
      <c r="E40" s="2">
        <f t="shared" si="6"/>
        <v>56.29106235279535</v>
      </c>
      <c r="I40" s="3"/>
      <c r="J40" s="3"/>
    </row>
    <row r="41" spans="1:10" x14ac:dyDescent="0.25">
      <c r="A41" s="4" t="s">
        <v>2</v>
      </c>
      <c r="B41">
        <v>0</v>
      </c>
      <c r="C41" s="2">
        <v>6.3148</v>
      </c>
      <c r="D41" s="2">
        <v>7.0728999999999997</v>
      </c>
      <c r="E41" s="2">
        <f t="shared" si="6"/>
        <v>12.00513080382593</v>
      </c>
      <c r="I41" s="3"/>
      <c r="J41" s="3"/>
    </row>
    <row r="42" spans="1:10" x14ac:dyDescent="0.25">
      <c r="A42" s="4" t="s">
        <v>2</v>
      </c>
      <c r="B42">
        <v>0</v>
      </c>
      <c r="C42" s="2">
        <v>6.5772000000000004</v>
      </c>
      <c r="D42" s="2">
        <v>9.9758999999999993</v>
      </c>
      <c r="E42" s="2">
        <f t="shared" si="6"/>
        <v>51.673964604999071</v>
      </c>
      <c r="I42" s="3"/>
      <c r="J42" s="3"/>
    </row>
    <row r="43" spans="1:10" x14ac:dyDescent="0.25">
      <c r="A43" s="4" t="s">
        <v>2</v>
      </c>
      <c r="B43">
        <v>0</v>
      </c>
      <c r="C43" s="2">
        <v>5.0674000000000001</v>
      </c>
      <c r="D43" s="2">
        <v>7.8338000000000001</v>
      </c>
      <c r="E43" s="2">
        <f t="shared" si="6"/>
        <v>54.592098512057461</v>
      </c>
      <c r="I43" s="3"/>
      <c r="J43" s="3"/>
    </row>
    <row r="44" spans="1:10" x14ac:dyDescent="0.25">
      <c r="A44" s="4" t="s">
        <v>2</v>
      </c>
      <c r="B44">
        <v>0</v>
      </c>
      <c r="C44" s="2">
        <v>5.1623000000000001</v>
      </c>
      <c r="D44" s="2">
        <v>8.5456000000000003</v>
      </c>
      <c r="E44" s="2">
        <f t="shared" si="6"/>
        <v>65.538616508145594</v>
      </c>
      <c r="I44" s="3"/>
      <c r="J44" s="3"/>
    </row>
    <row r="45" spans="1:10" x14ac:dyDescent="0.25">
      <c r="A45" s="4" t="s">
        <v>2</v>
      </c>
      <c r="B45">
        <v>0</v>
      </c>
      <c r="C45" s="2">
        <v>5.2451999999999996</v>
      </c>
      <c r="D45" s="2">
        <v>6.3829000000000002</v>
      </c>
      <c r="E45" s="2">
        <f t="shared" si="6"/>
        <v>21.690307328605211</v>
      </c>
      <c r="I45" s="3"/>
      <c r="J45" s="3"/>
    </row>
    <row r="46" spans="1:10" x14ac:dyDescent="0.25">
      <c r="A46" s="4"/>
      <c r="B46" s="5" t="s">
        <v>6</v>
      </c>
      <c r="C46" s="6">
        <f>AVERAGE(C36:C45)</f>
        <v>5.5130299999999997</v>
      </c>
      <c r="D46" s="6">
        <f t="shared" ref="D46:E46" si="7">AVERAGE(D36:D45)</f>
        <v>8.0524200000000015</v>
      </c>
      <c r="E46" s="6">
        <f t="shared" si="7"/>
        <v>46.392222982786478</v>
      </c>
      <c r="I46" s="3"/>
      <c r="J46" s="3"/>
    </row>
    <row r="47" spans="1:10" x14ac:dyDescent="0.25">
      <c r="A47" s="4"/>
      <c r="B47" s="5" t="s">
        <v>7</v>
      </c>
      <c r="C47" s="6">
        <f>_xlfn.STDEV.S(C36:C45)/SQRT(10)</f>
        <v>0.33209585933716401</v>
      </c>
      <c r="D47" s="6">
        <f t="shared" ref="D47:E47" si="8">_xlfn.STDEV.S(D36:D45)/SQRT(10)</f>
        <v>0.59081882667663221</v>
      </c>
      <c r="E47" s="6">
        <f t="shared" si="8"/>
        <v>6.7660686273933512</v>
      </c>
      <c r="I47" s="3"/>
      <c r="J47" s="3"/>
    </row>
    <row r="48" spans="1:10" x14ac:dyDescent="0.25">
      <c r="A48" s="4" t="s">
        <v>2</v>
      </c>
      <c r="B48">
        <v>2</v>
      </c>
      <c r="C48" s="2">
        <v>4.9509999999999996</v>
      </c>
      <c r="D48" s="2">
        <v>6.7706</v>
      </c>
      <c r="E48" s="2">
        <f t="shared" ref="E48:E59" si="9">(D48-C48)/C48*100</f>
        <v>36.752171278529602</v>
      </c>
      <c r="I48" s="3"/>
      <c r="J48" s="3"/>
    </row>
    <row r="49" spans="1:10" x14ac:dyDescent="0.25">
      <c r="A49" s="4" t="s">
        <v>2</v>
      </c>
      <c r="B49">
        <v>2</v>
      </c>
      <c r="C49" s="2">
        <v>4.6523000000000003</v>
      </c>
      <c r="D49" s="2">
        <v>7.1410999999999998</v>
      </c>
      <c r="E49" s="2">
        <f t="shared" si="9"/>
        <v>53.496120198611422</v>
      </c>
      <c r="I49" s="3"/>
      <c r="J49" s="3"/>
    </row>
    <row r="50" spans="1:10" x14ac:dyDescent="0.25">
      <c r="A50" s="4" t="s">
        <v>2</v>
      </c>
      <c r="B50">
        <v>2</v>
      </c>
      <c r="C50" s="2">
        <v>7.9961000000000002</v>
      </c>
      <c r="D50" s="2">
        <v>13.0131</v>
      </c>
      <c r="E50" s="2">
        <f t="shared" si="9"/>
        <v>62.743087255036819</v>
      </c>
      <c r="I50" s="3"/>
      <c r="J50" s="3"/>
    </row>
    <row r="51" spans="1:10" x14ac:dyDescent="0.25">
      <c r="A51" s="4" t="s">
        <v>2</v>
      </c>
      <c r="B51">
        <v>2</v>
      </c>
      <c r="C51" s="2">
        <v>4.2690999999999999</v>
      </c>
      <c r="D51" s="2">
        <v>7.7055999999999996</v>
      </c>
      <c r="E51" s="2">
        <f t="shared" si="9"/>
        <v>80.497060270314577</v>
      </c>
      <c r="I51" s="3"/>
      <c r="J51" s="3"/>
    </row>
    <row r="52" spans="1:10" x14ac:dyDescent="0.25">
      <c r="A52" s="4" t="s">
        <v>2</v>
      </c>
      <c r="B52">
        <v>2</v>
      </c>
      <c r="C52" s="2">
        <v>4.1151</v>
      </c>
      <c r="D52" s="2">
        <v>10.6965</v>
      </c>
      <c r="E52" s="2">
        <f t="shared" si="9"/>
        <v>159.93292994094918</v>
      </c>
      <c r="I52" s="3"/>
      <c r="J52" s="3"/>
    </row>
    <row r="53" spans="1:10" x14ac:dyDescent="0.25">
      <c r="A53" s="4" t="s">
        <v>2</v>
      </c>
      <c r="B53">
        <v>2</v>
      </c>
      <c r="C53" s="2">
        <v>8.1980000000000004</v>
      </c>
      <c r="D53" s="2">
        <v>9.2523</v>
      </c>
      <c r="E53" s="2">
        <f t="shared" si="9"/>
        <v>12.860453769211997</v>
      </c>
      <c r="I53" s="3"/>
      <c r="J53" s="3"/>
    </row>
    <row r="54" spans="1:10" x14ac:dyDescent="0.25">
      <c r="A54" s="4" t="s">
        <v>2</v>
      </c>
      <c r="B54">
        <v>2</v>
      </c>
      <c r="C54" s="2">
        <v>3.1823999999999999</v>
      </c>
      <c r="D54" s="2">
        <v>5.1063999999999998</v>
      </c>
      <c r="E54" s="2">
        <f t="shared" si="9"/>
        <v>60.457516339869279</v>
      </c>
      <c r="I54" s="3"/>
      <c r="J54" s="3"/>
    </row>
    <row r="55" spans="1:10" x14ac:dyDescent="0.25">
      <c r="A55" s="4" t="s">
        <v>2</v>
      </c>
      <c r="B55">
        <v>2</v>
      </c>
      <c r="C55" s="2">
        <v>4.3928000000000003</v>
      </c>
      <c r="D55" s="2">
        <v>8.0954999999999995</v>
      </c>
      <c r="E55" s="2">
        <f t="shared" si="9"/>
        <v>84.290202148971019</v>
      </c>
      <c r="I55" s="3"/>
      <c r="J55" s="3"/>
    </row>
    <row r="56" spans="1:10" x14ac:dyDescent="0.25">
      <c r="A56" s="4" t="s">
        <v>2</v>
      </c>
      <c r="B56">
        <v>2</v>
      </c>
      <c r="C56" s="2">
        <v>6.8213999999999997</v>
      </c>
      <c r="D56" s="2">
        <v>8.4229000000000003</v>
      </c>
      <c r="E56" s="2">
        <f t="shared" si="9"/>
        <v>23.477585246430362</v>
      </c>
      <c r="I56" s="3"/>
      <c r="J56" s="3"/>
    </row>
    <row r="57" spans="1:10" x14ac:dyDescent="0.25">
      <c r="A57" s="4" t="s">
        <v>2</v>
      </c>
      <c r="B57">
        <v>2</v>
      </c>
      <c r="C57" s="2">
        <v>6.8884999999999996</v>
      </c>
      <c r="D57" s="2">
        <v>8.3371999999999993</v>
      </c>
      <c r="E57" s="2">
        <f t="shared" si="9"/>
        <v>21.030703346156635</v>
      </c>
      <c r="I57" s="3"/>
      <c r="J57" s="3"/>
    </row>
    <row r="58" spans="1:10" x14ac:dyDescent="0.25">
      <c r="A58" s="4" t="s">
        <v>2</v>
      </c>
      <c r="B58">
        <v>2</v>
      </c>
      <c r="C58" s="2">
        <v>6.7972000000000001</v>
      </c>
      <c r="D58" s="2">
        <v>7.3983999999999996</v>
      </c>
      <c r="E58" s="2">
        <f t="shared" si="9"/>
        <v>8.8448184546577941</v>
      </c>
      <c r="I58" s="3"/>
      <c r="J58" s="3"/>
    </row>
    <row r="59" spans="1:10" x14ac:dyDescent="0.25">
      <c r="A59" s="4" t="s">
        <v>2</v>
      </c>
      <c r="B59">
        <v>2</v>
      </c>
      <c r="C59" s="2">
        <v>10.6576</v>
      </c>
      <c r="D59" s="2">
        <v>10.283200000000001</v>
      </c>
      <c r="E59" s="2">
        <f t="shared" si="9"/>
        <v>-3.512986038132409</v>
      </c>
      <c r="I59" s="3"/>
      <c r="J59" s="3"/>
    </row>
    <row r="60" spans="1:10" x14ac:dyDescent="0.25">
      <c r="A60" s="4"/>
      <c r="B60" s="5" t="s">
        <v>6</v>
      </c>
      <c r="C60" s="6">
        <f>AVERAGE(C48:C59)</f>
        <v>6.0767916666666677</v>
      </c>
      <c r="D60" s="6">
        <f t="shared" ref="D60:E60" si="10">AVERAGE(D48:D59)</f>
        <v>8.5185666666666648</v>
      </c>
      <c r="E60" s="6">
        <f t="shared" si="10"/>
        <v>50.072471850883858</v>
      </c>
      <c r="I60" s="3"/>
      <c r="J60" s="3"/>
    </row>
    <row r="61" spans="1:10" x14ac:dyDescent="0.25">
      <c r="B61" s="5" t="s">
        <v>7</v>
      </c>
      <c r="C61" s="6">
        <f>_xlfn.STDEV.S(C48:C59)/SQRT(12)</f>
        <v>0.63080799682417055</v>
      </c>
      <c r="D61" s="6">
        <f t="shared" ref="D61:E61" si="11">_xlfn.STDEV.S(D48:D59)/SQRT(12)</f>
        <v>0.59879248243461181</v>
      </c>
      <c r="E61" s="6">
        <f t="shared" si="11"/>
        <v>12.948014244891276</v>
      </c>
      <c r="I61" s="3"/>
      <c r="J61" s="3"/>
    </row>
    <row r="62" spans="1:10" x14ac:dyDescent="0.25">
      <c r="A62" s="4" t="s">
        <v>9</v>
      </c>
      <c r="B62">
        <v>0</v>
      </c>
      <c r="C62">
        <v>3.3456000000000001</v>
      </c>
      <c r="D62">
        <v>11.5122</v>
      </c>
      <c r="E62" s="2">
        <f t="shared" ref="E62:E71" si="12">(D62-C62)/C62*100</f>
        <v>244.09971305595403</v>
      </c>
      <c r="I62" s="3"/>
      <c r="J62" s="3"/>
    </row>
    <row r="63" spans="1:10" x14ac:dyDescent="0.25">
      <c r="A63" s="4" t="s">
        <v>9</v>
      </c>
      <c r="B63">
        <v>0</v>
      </c>
      <c r="C63">
        <v>5.3023999999999996</v>
      </c>
      <c r="D63">
        <v>5.2534000000000001</v>
      </c>
      <c r="E63" s="2">
        <f t="shared" si="12"/>
        <v>-0.9241098370549089</v>
      </c>
      <c r="I63" s="3"/>
      <c r="J63" s="3"/>
    </row>
    <row r="64" spans="1:10" x14ac:dyDescent="0.25">
      <c r="A64" s="4" t="s">
        <v>9</v>
      </c>
      <c r="B64">
        <v>0</v>
      </c>
      <c r="C64">
        <v>3.8254999999999999</v>
      </c>
      <c r="D64">
        <v>8.1074999999999999</v>
      </c>
      <c r="E64" s="2">
        <f t="shared" si="12"/>
        <v>111.9330806430532</v>
      </c>
      <c r="I64" s="3"/>
      <c r="J64" s="3"/>
    </row>
    <row r="65" spans="1:10" x14ac:dyDescent="0.25">
      <c r="A65" s="4" t="s">
        <v>9</v>
      </c>
      <c r="B65">
        <v>0</v>
      </c>
      <c r="C65">
        <v>2.5158999999999998</v>
      </c>
      <c r="D65">
        <v>4.1993999999999998</v>
      </c>
      <c r="E65" s="2">
        <f t="shared" si="12"/>
        <v>66.914424261695629</v>
      </c>
      <c r="I65" s="3"/>
      <c r="J65" s="3"/>
    </row>
    <row r="66" spans="1:10" x14ac:dyDescent="0.25">
      <c r="A66" s="4" t="s">
        <v>9</v>
      </c>
      <c r="B66">
        <v>0</v>
      </c>
      <c r="C66">
        <v>4.0098000000000003</v>
      </c>
      <c r="D66">
        <v>7.0812999999999997</v>
      </c>
      <c r="E66" s="2">
        <f t="shared" si="12"/>
        <v>76.599830415482046</v>
      </c>
      <c r="I66" s="3"/>
      <c r="J66" s="3"/>
    </row>
    <row r="67" spans="1:10" x14ac:dyDescent="0.25">
      <c r="A67" s="4" t="s">
        <v>9</v>
      </c>
      <c r="B67">
        <v>0</v>
      </c>
      <c r="C67">
        <v>4.0316999999999998</v>
      </c>
      <c r="D67">
        <v>2.681</v>
      </c>
      <c r="E67" s="2">
        <f t="shared" si="12"/>
        <v>-33.501996676339999</v>
      </c>
      <c r="I67" s="3"/>
      <c r="J67" s="3"/>
    </row>
    <row r="68" spans="1:10" x14ac:dyDescent="0.25">
      <c r="A68" s="4" t="s">
        <v>9</v>
      </c>
      <c r="B68">
        <v>0</v>
      </c>
      <c r="C68">
        <v>4.5125000000000002</v>
      </c>
      <c r="D68">
        <v>10.157999999999999</v>
      </c>
      <c r="E68" s="2">
        <f t="shared" si="12"/>
        <v>125.10803324099722</v>
      </c>
      <c r="I68" s="3"/>
      <c r="J68" s="3"/>
    </row>
    <row r="69" spans="1:10" x14ac:dyDescent="0.25">
      <c r="A69" s="4" t="s">
        <v>9</v>
      </c>
      <c r="B69">
        <v>0</v>
      </c>
      <c r="C69">
        <v>3.9245999999999999</v>
      </c>
      <c r="D69">
        <v>6.4275000000000002</v>
      </c>
      <c r="E69" s="2">
        <f t="shared" si="12"/>
        <v>63.774652193854166</v>
      </c>
    </row>
    <row r="70" spans="1:10" x14ac:dyDescent="0.25">
      <c r="A70" s="4" t="s">
        <v>9</v>
      </c>
      <c r="B70">
        <v>0</v>
      </c>
      <c r="C70">
        <v>3.9346999999999999</v>
      </c>
      <c r="D70">
        <v>6.4276</v>
      </c>
      <c r="E70" s="2">
        <f t="shared" si="12"/>
        <v>63.356799756016983</v>
      </c>
    </row>
    <row r="71" spans="1:10" x14ac:dyDescent="0.25">
      <c r="A71" s="4" t="s">
        <v>9</v>
      </c>
      <c r="B71">
        <v>0</v>
      </c>
      <c r="C71">
        <v>3.9441999999999999</v>
      </c>
      <c r="D71">
        <v>6.4275000000000002</v>
      </c>
      <c r="E71" s="2">
        <f t="shared" si="12"/>
        <v>62.960803204705648</v>
      </c>
    </row>
    <row r="72" spans="1:10" x14ac:dyDescent="0.25">
      <c r="B72" s="5" t="s">
        <v>6</v>
      </c>
      <c r="C72" s="6">
        <f>AVERAGE(C62:C71)</f>
        <v>3.9346900000000007</v>
      </c>
      <c r="D72" s="6">
        <f>AVERAGE(D62:D71)</f>
        <v>6.8275400000000008</v>
      </c>
      <c r="E72" s="6">
        <f>AVERAGE(E62:E71)</f>
        <v>78.032123025836398</v>
      </c>
    </row>
    <row r="73" spans="1:10" x14ac:dyDescent="0.25">
      <c r="B73" s="5" t="s">
        <v>7</v>
      </c>
      <c r="C73" s="6">
        <f>_xlfn.STDEV.S(C62:C71)/SQRT(10)</f>
        <v>0.22587248833996684</v>
      </c>
      <c r="D73" s="6">
        <f>_xlfn.STDEV.S(D62:D71)/SQRT(10)</f>
        <v>0.82865045200011778</v>
      </c>
      <c r="E73" s="6">
        <f>_xlfn.STDEV.S(E62:E71)/SQRT(10)</f>
        <v>23.661794623091168</v>
      </c>
    </row>
    <row r="74" spans="1:10" x14ac:dyDescent="0.25">
      <c r="A74" s="4" t="s">
        <v>9</v>
      </c>
      <c r="B74">
        <v>2</v>
      </c>
      <c r="C74">
        <v>4.8411</v>
      </c>
      <c r="D74">
        <v>5.8205999999999998</v>
      </c>
      <c r="E74" s="2">
        <f t="shared" ref="E74:E83" si="13">(D74-C74)/C74*100</f>
        <v>20.23300489558158</v>
      </c>
    </row>
    <row r="75" spans="1:10" x14ac:dyDescent="0.25">
      <c r="A75" s="4" t="s">
        <v>9</v>
      </c>
      <c r="B75">
        <v>2</v>
      </c>
      <c r="C75">
        <v>8.1193000000000008</v>
      </c>
      <c r="D75">
        <v>9.1471999999999998</v>
      </c>
      <c r="E75" s="2">
        <f t="shared" si="13"/>
        <v>12.659958370795495</v>
      </c>
    </row>
    <row r="76" spans="1:10" x14ac:dyDescent="0.25">
      <c r="A76" s="4" t="s">
        <v>9</v>
      </c>
      <c r="B76">
        <v>2</v>
      </c>
      <c r="C76">
        <v>3.6150000000000002</v>
      </c>
      <c r="D76">
        <v>3.3281000000000001</v>
      </c>
      <c r="E76" s="2">
        <f t="shared" si="13"/>
        <v>-7.9363762102351352</v>
      </c>
    </row>
    <row r="77" spans="1:10" x14ac:dyDescent="0.25">
      <c r="A77" s="4" t="s">
        <v>9</v>
      </c>
      <c r="B77">
        <v>2</v>
      </c>
      <c r="C77">
        <v>3.6694</v>
      </c>
      <c r="D77">
        <v>4.4741999999999997</v>
      </c>
      <c r="E77" s="2">
        <f t="shared" si="13"/>
        <v>21.932741047582706</v>
      </c>
    </row>
    <row r="78" spans="1:10" x14ac:dyDescent="0.25">
      <c r="A78" s="4" t="s">
        <v>9</v>
      </c>
      <c r="B78">
        <v>2</v>
      </c>
      <c r="C78">
        <v>4.9576000000000002</v>
      </c>
      <c r="D78">
        <v>6.5403000000000002</v>
      </c>
      <c r="E78" s="2">
        <f t="shared" si="13"/>
        <v>31.924721639502984</v>
      </c>
    </row>
    <row r="79" spans="1:10" x14ac:dyDescent="0.25">
      <c r="A79" s="4" t="s">
        <v>9</v>
      </c>
      <c r="B79">
        <v>2</v>
      </c>
      <c r="C79">
        <v>3.6953999999999998</v>
      </c>
      <c r="D79">
        <v>4.2873999999999999</v>
      </c>
      <c r="E79" s="2">
        <f t="shared" si="13"/>
        <v>16.019916653136335</v>
      </c>
    </row>
    <row r="80" spans="1:10" x14ac:dyDescent="0.25">
      <c r="A80" s="4" t="s">
        <v>9</v>
      </c>
      <c r="B80">
        <v>2</v>
      </c>
      <c r="C80">
        <v>4.8158000000000003</v>
      </c>
      <c r="D80">
        <v>5.7664</v>
      </c>
      <c r="E80" s="2">
        <f t="shared" si="13"/>
        <v>19.739191826903102</v>
      </c>
    </row>
    <row r="81" spans="1:5" x14ac:dyDescent="0.25">
      <c r="A81" s="4" t="s">
        <v>9</v>
      </c>
      <c r="B81">
        <v>2</v>
      </c>
      <c r="C81">
        <v>4.8163</v>
      </c>
      <c r="D81">
        <v>5.7652000000000001</v>
      </c>
      <c r="E81" s="2">
        <f t="shared" si="13"/>
        <v>19.701845815252373</v>
      </c>
    </row>
    <row r="82" spans="1:5" x14ac:dyDescent="0.25">
      <c r="A82" s="4" t="s">
        <v>9</v>
      </c>
      <c r="B82">
        <v>2</v>
      </c>
      <c r="C82">
        <v>5.4034000000000004</v>
      </c>
      <c r="D82">
        <v>5.7671000000000001</v>
      </c>
      <c r="E82" s="2">
        <f t="shared" si="13"/>
        <v>6.7309471814042956</v>
      </c>
    </row>
    <row r="83" spans="1:5" x14ac:dyDescent="0.25">
      <c r="A83" s="4" t="s">
        <v>9</v>
      </c>
      <c r="B83">
        <v>2</v>
      </c>
      <c r="C83">
        <v>4.2291999999999996</v>
      </c>
      <c r="D83">
        <v>5.7663000000000002</v>
      </c>
      <c r="E83" s="2">
        <f t="shared" si="13"/>
        <v>36.344935212333318</v>
      </c>
    </row>
    <row r="84" spans="1:5" x14ac:dyDescent="0.25">
      <c r="B84" s="5" t="s">
        <v>6</v>
      </c>
      <c r="C84" s="6">
        <f>AVERAGE(C74:C83)</f>
        <v>4.8162499999999993</v>
      </c>
      <c r="D84" s="6">
        <f>AVERAGE(D74:D83)</f>
        <v>5.6662799999999995</v>
      </c>
      <c r="E84" s="6">
        <f>AVERAGE(E74:E83)</f>
        <v>17.735088643225705</v>
      </c>
    </row>
    <row r="85" spans="1:5" x14ac:dyDescent="0.25">
      <c r="B85" s="5" t="s">
        <v>7</v>
      </c>
      <c r="C85" s="6">
        <f>_xlfn.STDEV.S(C74:C83)/SQRT(10)</f>
        <v>0.41679572514602548</v>
      </c>
      <c r="D85" s="6">
        <f>_xlfn.STDEV.S(D74:D83)/SQRT(10)</f>
        <v>0.49141471528638647</v>
      </c>
      <c r="E85" s="6">
        <f>_xlfn.STDEV.S(E74:E83)/SQRT(10)</f>
        <v>3.9274398047906711</v>
      </c>
    </row>
    <row r="86" spans="1:5" x14ac:dyDescent="0.25">
      <c r="A86" s="4" t="s">
        <v>10</v>
      </c>
      <c r="B86">
        <v>0</v>
      </c>
      <c r="C86">
        <v>6.1951000000000001</v>
      </c>
      <c r="D86">
        <v>11.158799999999999</v>
      </c>
      <c r="E86" s="2">
        <f t="shared" ref="E86:E96" si="14">(D86-C86)/C86*100</f>
        <v>80.123000435828303</v>
      </c>
    </row>
    <row r="87" spans="1:5" x14ac:dyDescent="0.25">
      <c r="A87" s="4" t="s">
        <v>10</v>
      </c>
      <c r="B87">
        <v>0</v>
      </c>
      <c r="C87">
        <v>5.4474</v>
      </c>
      <c r="D87">
        <v>7.6749000000000001</v>
      </c>
      <c r="E87" s="2">
        <f t="shared" si="14"/>
        <v>40.891067298160586</v>
      </c>
    </row>
    <row r="88" spans="1:5" x14ac:dyDescent="0.25">
      <c r="A88" s="4" t="s">
        <v>10</v>
      </c>
      <c r="B88">
        <v>0</v>
      </c>
      <c r="C88">
        <v>4.556</v>
      </c>
      <c r="D88">
        <v>7.3281000000000001</v>
      </c>
      <c r="E88" s="2">
        <f t="shared" si="14"/>
        <v>60.845039508340648</v>
      </c>
    </row>
    <row r="89" spans="1:5" x14ac:dyDescent="0.25">
      <c r="A89" s="4" t="s">
        <v>10</v>
      </c>
      <c r="B89">
        <v>0</v>
      </c>
      <c r="C89">
        <v>5.7790999999999997</v>
      </c>
      <c r="D89">
        <v>8.3034999999999997</v>
      </c>
      <c r="E89" s="2">
        <f t="shared" si="14"/>
        <v>43.681542108632833</v>
      </c>
    </row>
    <row r="90" spans="1:5" x14ac:dyDescent="0.25">
      <c r="A90" s="4" t="s">
        <v>10</v>
      </c>
      <c r="B90">
        <v>0</v>
      </c>
      <c r="C90">
        <v>5.3808999999999996</v>
      </c>
      <c r="D90">
        <v>11.401999999999999</v>
      </c>
      <c r="E90" s="2">
        <f t="shared" si="14"/>
        <v>111.89763794160828</v>
      </c>
    </row>
    <row r="91" spans="1:5" x14ac:dyDescent="0.25">
      <c r="A91" s="4" t="s">
        <v>10</v>
      </c>
      <c r="B91">
        <v>0</v>
      </c>
      <c r="C91">
        <v>4.0316999999999998</v>
      </c>
      <c r="D91">
        <v>6.6172000000000004</v>
      </c>
      <c r="E91" s="2">
        <f t="shared" si="14"/>
        <v>64.12927549172808</v>
      </c>
    </row>
    <row r="92" spans="1:5" x14ac:dyDescent="0.25">
      <c r="A92" s="4" t="s">
        <v>10</v>
      </c>
      <c r="B92">
        <v>0</v>
      </c>
      <c r="C92">
        <v>7.1974999999999998</v>
      </c>
      <c r="D92">
        <v>10.7219</v>
      </c>
      <c r="E92" s="2">
        <f t="shared" si="14"/>
        <v>48.967002431399791</v>
      </c>
    </row>
    <row r="93" spans="1:5" x14ac:dyDescent="0.25">
      <c r="A93" s="4" t="s">
        <v>10</v>
      </c>
      <c r="B93">
        <v>0</v>
      </c>
      <c r="C93">
        <v>6.0297999999999998</v>
      </c>
      <c r="D93">
        <v>7.6371000000000002</v>
      </c>
      <c r="E93" s="2">
        <f t="shared" si="14"/>
        <v>26.655942153968631</v>
      </c>
    </row>
    <row r="94" spans="1:5" x14ac:dyDescent="0.25">
      <c r="A94" s="4" t="s">
        <v>10</v>
      </c>
      <c r="B94">
        <v>0</v>
      </c>
      <c r="C94">
        <v>4.3125</v>
      </c>
      <c r="D94">
        <v>7.9409999999999998</v>
      </c>
      <c r="E94" s="2">
        <f t="shared" si="14"/>
        <v>84.139130434782601</v>
      </c>
    </row>
    <row r="95" spans="1:5" x14ac:dyDescent="0.25">
      <c r="A95" s="4" t="s">
        <v>10</v>
      </c>
      <c r="B95">
        <v>0</v>
      </c>
      <c r="C95">
        <v>6.0007999999999999</v>
      </c>
      <c r="D95">
        <v>8.3026</v>
      </c>
      <c r="E95" s="2">
        <f t="shared" si="14"/>
        <v>38.358218904146113</v>
      </c>
    </row>
    <row r="96" spans="1:5" x14ac:dyDescent="0.25">
      <c r="A96" s="4" t="s">
        <v>10</v>
      </c>
      <c r="B96">
        <v>0</v>
      </c>
      <c r="C96">
        <v>4.9912000000000001</v>
      </c>
      <c r="D96">
        <v>8.3057999999999996</v>
      </c>
      <c r="E96" s="2">
        <f t="shared" si="14"/>
        <v>66.408879628145527</v>
      </c>
    </row>
    <row r="97" spans="1:5" x14ac:dyDescent="0.25">
      <c r="B97" s="5" t="s">
        <v>6</v>
      </c>
      <c r="C97" s="6">
        <f>AVERAGE(C86:C96)</f>
        <v>5.4474545454545451</v>
      </c>
      <c r="D97" s="6">
        <f t="shared" ref="D97:E97" si="15">AVERAGE(D86:D96)</f>
        <v>8.6720818181818178</v>
      </c>
      <c r="E97" s="6">
        <f t="shared" si="15"/>
        <v>60.554248757885581</v>
      </c>
    </row>
    <row r="98" spans="1:5" x14ac:dyDescent="0.25">
      <c r="B98" s="5" t="s">
        <v>7</v>
      </c>
      <c r="C98" s="6">
        <f>_xlfn.STDEV.S(C86:C96)/SQRT(11)</f>
        <v>0.28085438846609118</v>
      </c>
      <c r="D98" s="6">
        <f t="shared" ref="D98:E98" si="16">_xlfn.STDEV.S(D86:D96)/SQRT(11)</f>
        <v>0.4942705635246159</v>
      </c>
      <c r="E98" s="6">
        <f t="shared" si="16"/>
        <v>7.4283367286446307</v>
      </c>
    </row>
    <row r="99" spans="1:5" x14ac:dyDescent="0.25">
      <c r="A99" s="4" t="s">
        <v>10</v>
      </c>
      <c r="B99">
        <v>2</v>
      </c>
      <c r="C99">
        <v>11.196199999999999</v>
      </c>
      <c r="D99">
        <v>8.6498000000000008</v>
      </c>
      <c r="E99" s="2">
        <f t="shared" ref="E99:E109" si="17">(D99-C99)/C99*100</f>
        <v>-22.743430806880895</v>
      </c>
    </row>
    <row r="100" spans="1:5" x14ac:dyDescent="0.25">
      <c r="A100" s="4" t="s">
        <v>10</v>
      </c>
      <c r="B100">
        <v>2</v>
      </c>
      <c r="C100">
        <v>6.4585999999999997</v>
      </c>
      <c r="D100">
        <v>7.4671000000000003</v>
      </c>
      <c r="E100" s="2">
        <f t="shared" si="17"/>
        <v>15.614839129223062</v>
      </c>
    </row>
    <row r="101" spans="1:5" x14ac:dyDescent="0.25">
      <c r="A101" s="4" t="s">
        <v>10</v>
      </c>
      <c r="B101">
        <v>2</v>
      </c>
      <c r="C101">
        <v>5.3375000000000004</v>
      </c>
      <c r="D101">
        <v>9.1678999999999995</v>
      </c>
      <c r="E101" s="2">
        <f t="shared" si="17"/>
        <v>71.763934426229497</v>
      </c>
    </row>
    <row r="102" spans="1:5" x14ac:dyDescent="0.25">
      <c r="A102" s="4" t="s">
        <v>10</v>
      </c>
      <c r="B102">
        <v>2</v>
      </c>
      <c r="C102">
        <v>5.1504000000000003</v>
      </c>
      <c r="D102">
        <v>9.4626999999999999</v>
      </c>
      <c r="E102" s="2">
        <f t="shared" si="17"/>
        <v>83.727477477477464</v>
      </c>
    </row>
    <row r="103" spans="1:5" x14ac:dyDescent="0.25">
      <c r="A103" s="4" t="s">
        <v>10</v>
      </c>
      <c r="B103">
        <v>2</v>
      </c>
      <c r="C103">
        <v>4.5125000000000002</v>
      </c>
      <c r="D103">
        <v>6.1971999999999996</v>
      </c>
      <c r="E103" s="2">
        <f t="shared" si="17"/>
        <v>37.334072022160655</v>
      </c>
    </row>
    <row r="104" spans="1:5" x14ac:dyDescent="0.25">
      <c r="A104" s="4" t="s">
        <v>10</v>
      </c>
      <c r="B104">
        <v>2</v>
      </c>
      <c r="C104">
        <v>6.8785999999999996</v>
      </c>
      <c r="D104">
        <v>7.1679000000000004</v>
      </c>
      <c r="E104" s="2">
        <f t="shared" si="17"/>
        <v>4.2057976913907016</v>
      </c>
    </row>
    <row r="105" spans="1:5" x14ac:dyDescent="0.25">
      <c r="A105" s="4" t="s">
        <v>10</v>
      </c>
      <c r="B105">
        <v>2</v>
      </c>
      <c r="C105">
        <v>6.1124000000000001</v>
      </c>
      <c r="D105">
        <v>8.0349000000000004</v>
      </c>
      <c r="E105" s="2">
        <f t="shared" si="17"/>
        <v>31.452457299914933</v>
      </c>
    </row>
    <row r="106" spans="1:5" x14ac:dyDescent="0.25">
      <c r="A106" s="4" t="s">
        <v>10</v>
      </c>
      <c r="B106">
        <v>2</v>
      </c>
      <c r="C106">
        <v>7.9537000000000004</v>
      </c>
      <c r="D106">
        <v>8.1945999999999994</v>
      </c>
      <c r="E106" s="2">
        <f t="shared" si="17"/>
        <v>3.0287790588028085</v>
      </c>
    </row>
    <row r="107" spans="1:5" x14ac:dyDescent="0.25">
      <c r="A107" s="4" t="s">
        <v>10</v>
      </c>
      <c r="B107">
        <v>2</v>
      </c>
      <c r="C107">
        <v>6.9253999999999998</v>
      </c>
      <c r="D107">
        <v>7.6497000000000002</v>
      </c>
      <c r="E107" s="2">
        <f t="shared" si="17"/>
        <v>10.458601669217668</v>
      </c>
    </row>
    <row r="108" spans="1:5" x14ac:dyDescent="0.25">
      <c r="A108" s="4" t="s">
        <v>10</v>
      </c>
      <c r="B108">
        <v>2</v>
      </c>
      <c r="C108">
        <v>7.1673</v>
      </c>
      <c r="D108">
        <v>7.6974</v>
      </c>
      <c r="E108" s="2">
        <f t="shared" si="17"/>
        <v>7.3960905780419406</v>
      </c>
    </row>
    <row r="109" spans="1:5" x14ac:dyDescent="0.25">
      <c r="A109" s="4" t="s">
        <v>10</v>
      </c>
      <c r="B109">
        <v>2</v>
      </c>
      <c r="C109">
        <v>7.9725999999999999</v>
      </c>
      <c r="D109">
        <v>7.9912000000000001</v>
      </c>
      <c r="E109" s="2">
        <f t="shared" si="17"/>
        <v>0.23329904924366168</v>
      </c>
    </row>
    <row r="110" spans="1:5" x14ac:dyDescent="0.25">
      <c r="B110" s="5" t="s">
        <v>6</v>
      </c>
      <c r="C110" s="6">
        <f>AVERAGE(C99:C109)</f>
        <v>6.8786545454545456</v>
      </c>
      <c r="D110" s="6">
        <f t="shared" ref="D110" si="18">AVERAGE(D99:D109)</f>
        <v>7.970945454545455</v>
      </c>
      <c r="E110" s="6">
        <f t="shared" ref="E110" si="19">AVERAGE(E99:E109)</f>
        <v>22.042901599529223</v>
      </c>
    </row>
    <row r="111" spans="1:5" x14ac:dyDescent="0.25">
      <c r="B111" s="5" t="s">
        <v>7</v>
      </c>
      <c r="C111" s="6">
        <f>_xlfn.STDEV.S(C99:C109)/SQRT(11)</f>
        <v>0.54608890191377113</v>
      </c>
      <c r="D111" s="6">
        <f t="shared" ref="D111:E111" si="20">_xlfn.STDEV.S(D99:D109)/SQRT(11)</f>
        <v>0.27627947028774869</v>
      </c>
      <c r="E111" s="6">
        <f t="shared" si="20"/>
        <v>9.6062224950610631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abSelected="1" topLeftCell="A55" workbookViewId="0">
      <selection activeCell="F86" sqref="F86"/>
    </sheetView>
  </sheetViews>
  <sheetFormatPr defaultRowHeight="15" x14ac:dyDescent="0.25"/>
  <cols>
    <col min="1" max="1" width="11.140625" style="1" customWidth="1"/>
    <col min="2" max="2" width="22.42578125" customWidth="1"/>
    <col min="3" max="3" width="29.5703125" style="2" customWidth="1"/>
    <col min="4" max="4" width="20.85546875" style="2" customWidth="1"/>
  </cols>
  <sheetData>
    <row r="1" spans="1:17" s="8" customFormat="1" x14ac:dyDescent="0.25">
      <c r="A1" s="7" t="s">
        <v>0</v>
      </c>
      <c r="B1" s="7" t="s">
        <v>3</v>
      </c>
      <c r="C1" s="9" t="s">
        <v>12</v>
      </c>
      <c r="D1" s="9" t="s">
        <v>11</v>
      </c>
      <c r="G1" s="10" t="s">
        <v>13</v>
      </c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x14ac:dyDescent="0.25">
      <c r="A2" s="4" t="s">
        <v>8</v>
      </c>
      <c r="B2">
        <v>0</v>
      </c>
      <c r="C2" s="2">
        <v>249</v>
      </c>
      <c r="D2" s="2">
        <v>100</v>
      </c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x14ac:dyDescent="0.25">
      <c r="A3" s="4" t="s">
        <v>8</v>
      </c>
      <c r="B3">
        <v>0</v>
      </c>
      <c r="C3" s="2">
        <v>393</v>
      </c>
      <c r="D3" s="2">
        <v>100</v>
      </c>
    </row>
    <row r="4" spans="1:17" x14ac:dyDescent="0.25">
      <c r="A4" s="4" t="s">
        <v>8</v>
      </c>
      <c r="B4">
        <v>0</v>
      </c>
      <c r="C4" s="2">
        <v>412</v>
      </c>
      <c r="D4" s="2">
        <v>120</v>
      </c>
    </row>
    <row r="5" spans="1:17" x14ac:dyDescent="0.25">
      <c r="A5" s="4" t="s">
        <v>8</v>
      </c>
      <c r="B5">
        <v>0</v>
      </c>
      <c r="C5" s="2">
        <v>552</v>
      </c>
      <c r="D5" s="2">
        <v>200</v>
      </c>
    </row>
    <row r="6" spans="1:17" x14ac:dyDescent="0.25">
      <c r="A6" s="4" t="s">
        <v>8</v>
      </c>
      <c r="B6">
        <v>0</v>
      </c>
      <c r="C6" s="2">
        <v>170</v>
      </c>
      <c r="D6" s="2">
        <v>208</v>
      </c>
    </row>
    <row r="7" spans="1:17" x14ac:dyDescent="0.25">
      <c r="A7" s="4" t="s">
        <v>8</v>
      </c>
      <c r="B7">
        <v>0</v>
      </c>
      <c r="C7" s="2">
        <v>358</v>
      </c>
      <c r="D7" s="2">
        <v>80</v>
      </c>
    </row>
    <row r="8" spans="1:17" x14ac:dyDescent="0.25">
      <c r="A8" s="4" t="s">
        <v>8</v>
      </c>
      <c r="B8">
        <v>0</v>
      </c>
      <c r="C8" s="2">
        <v>208</v>
      </c>
      <c r="D8" s="2">
        <v>80</v>
      </c>
    </row>
    <row r="9" spans="1:17" x14ac:dyDescent="0.25">
      <c r="A9" s="4" t="s">
        <v>8</v>
      </c>
      <c r="B9">
        <v>0</v>
      </c>
      <c r="C9" s="2">
        <v>486</v>
      </c>
      <c r="D9" s="2">
        <v>240</v>
      </c>
    </row>
    <row r="10" spans="1:17" x14ac:dyDescent="0.25">
      <c r="A10" s="4" t="s">
        <v>8</v>
      </c>
      <c r="B10">
        <v>0</v>
      </c>
      <c r="C10" s="2">
        <v>656</v>
      </c>
      <c r="D10" s="2">
        <v>156</v>
      </c>
    </row>
    <row r="11" spans="1:17" x14ac:dyDescent="0.25">
      <c r="A11" s="4" t="s">
        <v>8</v>
      </c>
      <c r="B11">
        <v>0</v>
      </c>
      <c r="C11" s="2">
        <v>525</v>
      </c>
      <c r="D11" s="2">
        <v>140</v>
      </c>
    </row>
    <row r="12" spans="1:17" x14ac:dyDescent="0.25">
      <c r="B12" s="5" t="s">
        <v>6</v>
      </c>
      <c r="C12" s="6"/>
      <c r="D12" s="6">
        <f>AVERAGE(D2:D11)</f>
        <v>142.4</v>
      </c>
    </row>
    <row r="13" spans="1:17" x14ac:dyDescent="0.25">
      <c r="B13" s="5" t="s">
        <v>7</v>
      </c>
      <c r="C13" s="6"/>
      <c r="D13" s="6">
        <f>_xlfn.STDEV.S(D2:D11)/SQRT(10)</f>
        <v>18.019248966961229</v>
      </c>
    </row>
    <row r="14" spans="1:17" x14ac:dyDescent="0.25">
      <c r="A14" s="4" t="s">
        <v>8</v>
      </c>
      <c r="B14">
        <v>2</v>
      </c>
      <c r="C14" s="2">
        <v>350</v>
      </c>
      <c r="D14" s="2">
        <v>240</v>
      </c>
    </row>
    <row r="15" spans="1:17" x14ac:dyDescent="0.25">
      <c r="A15" s="4" t="s">
        <v>8</v>
      </c>
      <c r="B15">
        <v>2</v>
      </c>
      <c r="C15" s="2">
        <v>778</v>
      </c>
      <c r="D15" s="2">
        <v>420</v>
      </c>
    </row>
    <row r="16" spans="1:17" x14ac:dyDescent="0.25">
      <c r="A16" s="4" t="s">
        <v>8</v>
      </c>
      <c r="B16">
        <v>2</v>
      </c>
      <c r="C16" s="2">
        <v>135</v>
      </c>
      <c r="D16" s="2">
        <v>202</v>
      </c>
    </row>
    <row r="17" spans="1:10" x14ac:dyDescent="0.25">
      <c r="A17" s="4" t="s">
        <v>8</v>
      </c>
      <c r="B17">
        <v>2</v>
      </c>
      <c r="C17" s="2">
        <v>496</v>
      </c>
      <c r="D17" s="2">
        <v>100</v>
      </c>
    </row>
    <row r="18" spans="1:10" x14ac:dyDescent="0.25">
      <c r="A18" s="4" t="s">
        <v>8</v>
      </c>
      <c r="B18">
        <v>2</v>
      </c>
      <c r="C18" s="2">
        <v>564</v>
      </c>
      <c r="D18" s="2">
        <v>320</v>
      </c>
    </row>
    <row r="19" spans="1:10" x14ac:dyDescent="0.25">
      <c r="A19" s="4" t="s">
        <v>8</v>
      </c>
      <c r="B19">
        <v>2</v>
      </c>
      <c r="C19" s="2">
        <v>519</v>
      </c>
      <c r="D19" s="2">
        <v>180</v>
      </c>
    </row>
    <row r="20" spans="1:10" x14ac:dyDescent="0.25">
      <c r="A20" s="4" t="s">
        <v>8</v>
      </c>
      <c r="B20">
        <v>2</v>
      </c>
      <c r="C20" s="2">
        <v>386</v>
      </c>
      <c r="D20" s="2">
        <v>220</v>
      </c>
    </row>
    <row r="21" spans="1:10" x14ac:dyDescent="0.25">
      <c r="A21" s="4" t="s">
        <v>8</v>
      </c>
      <c r="B21">
        <v>2</v>
      </c>
      <c r="C21" s="2">
        <v>273</v>
      </c>
      <c r="D21" s="2">
        <v>280</v>
      </c>
    </row>
    <row r="22" spans="1:10" x14ac:dyDescent="0.25">
      <c r="A22" s="4" t="s">
        <v>8</v>
      </c>
      <c r="B22">
        <v>2</v>
      </c>
      <c r="C22" s="2">
        <v>209</v>
      </c>
      <c r="D22" s="2">
        <v>166</v>
      </c>
    </row>
    <row r="23" spans="1:10" x14ac:dyDescent="0.25">
      <c r="A23" s="4"/>
      <c r="B23" s="5" t="s">
        <v>6</v>
      </c>
      <c r="C23" s="6">
        <f>AVERAGE(C2:C22)</f>
        <v>406.26315789473682</v>
      </c>
      <c r="D23" s="6">
        <f>AVERAGE(D14:D22)</f>
        <v>236.44444444444446</v>
      </c>
    </row>
    <row r="24" spans="1:10" x14ac:dyDescent="0.25">
      <c r="A24" s="4"/>
      <c r="B24" s="5" t="s">
        <v>7</v>
      </c>
      <c r="C24" s="6">
        <f>_xlfn.STDEV.S(C2:C22)/SQRT(19)</f>
        <v>39.887476387274717</v>
      </c>
      <c r="D24" s="6">
        <f>_xlfn.STDEV.S(D14:D22)/SQRT(9)</f>
        <v>31.359524120853937</v>
      </c>
    </row>
    <row r="25" spans="1:10" x14ac:dyDescent="0.25">
      <c r="A25" s="4" t="s">
        <v>2</v>
      </c>
      <c r="B25">
        <v>0</v>
      </c>
      <c r="C25" s="2">
        <v>276</v>
      </c>
      <c r="D25" s="2">
        <v>120</v>
      </c>
    </row>
    <row r="26" spans="1:10" x14ac:dyDescent="0.25">
      <c r="A26" s="4" t="s">
        <v>2</v>
      </c>
      <c r="B26">
        <v>0</v>
      </c>
      <c r="C26" s="2">
        <v>484</v>
      </c>
      <c r="D26" s="2">
        <v>140</v>
      </c>
    </row>
    <row r="27" spans="1:10" x14ac:dyDescent="0.25">
      <c r="A27" s="4" t="s">
        <v>2</v>
      </c>
      <c r="B27">
        <v>0</v>
      </c>
      <c r="C27" s="2">
        <v>614</v>
      </c>
      <c r="D27" s="2">
        <v>120</v>
      </c>
    </row>
    <row r="28" spans="1:10" x14ac:dyDescent="0.25">
      <c r="A28" s="4" t="s">
        <v>2</v>
      </c>
      <c r="B28">
        <v>0</v>
      </c>
      <c r="C28" s="2">
        <v>439</v>
      </c>
      <c r="D28" s="2">
        <v>180</v>
      </c>
    </row>
    <row r="29" spans="1:10" x14ac:dyDescent="0.25">
      <c r="A29" s="4" t="s">
        <v>2</v>
      </c>
      <c r="B29">
        <v>0</v>
      </c>
      <c r="C29" s="2">
        <v>618</v>
      </c>
      <c r="D29" s="2">
        <v>140</v>
      </c>
    </row>
    <row r="30" spans="1:10" x14ac:dyDescent="0.25">
      <c r="A30" s="4" t="s">
        <v>2</v>
      </c>
      <c r="B30">
        <v>0</v>
      </c>
      <c r="C30" s="2">
        <v>277</v>
      </c>
      <c r="D30" s="2">
        <v>180</v>
      </c>
    </row>
    <row r="31" spans="1:10" x14ac:dyDescent="0.25">
      <c r="A31" s="4" t="s">
        <v>2</v>
      </c>
      <c r="B31">
        <v>0</v>
      </c>
      <c r="C31" s="2">
        <v>803</v>
      </c>
      <c r="D31" s="2">
        <v>200</v>
      </c>
    </row>
    <row r="32" spans="1:10" x14ac:dyDescent="0.25">
      <c r="A32" s="4" t="s">
        <v>2</v>
      </c>
      <c r="B32">
        <v>0</v>
      </c>
      <c r="C32" s="2">
        <v>359</v>
      </c>
      <c r="D32" s="2">
        <v>100</v>
      </c>
      <c r="G32" t="s">
        <v>14</v>
      </c>
      <c r="H32">
        <v>406.26315789473682</v>
      </c>
      <c r="I32">
        <v>39.887476387274717</v>
      </c>
      <c r="J32">
        <v>19</v>
      </c>
    </row>
    <row r="33" spans="1:10" x14ac:dyDescent="0.25">
      <c r="A33" s="4"/>
      <c r="B33" s="5" t="s">
        <v>6</v>
      </c>
      <c r="C33" s="6"/>
      <c r="D33" s="6">
        <f>AVERAGE(D25:D32)</f>
        <v>147.5</v>
      </c>
      <c r="G33" t="s">
        <v>15</v>
      </c>
      <c r="H33">
        <v>462.3125</v>
      </c>
      <c r="I33">
        <v>41.629388532421821</v>
      </c>
      <c r="J33">
        <v>16</v>
      </c>
    </row>
    <row r="34" spans="1:10" x14ac:dyDescent="0.25">
      <c r="A34" s="4"/>
      <c r="B34" s="5" t="s">
        <v>7</v>
      </c>
      <c r="C34" s="6"/>
      <c r="D34" s="6">
        <f>_xlfn.STDEV.S(D25:D32)/SQRT(8)</f>
        <v>12.5</v>
      </c>
      <c r="G34" t="s">
        <v>16</v>
      </c>
      <c r="H34">
        <v>389.41176470588238</v>
      </c>
      <c r="I34">
        <v>32.088120720127584</v>
      </c>
      <c r="J34">
        <v>17</v>
      </c>
    </row>
    <row r="35" spans="1:10" x14ac:dyDescent="0.25">
      <c r="A35" s="4" t="s">
        <v>2</v>
      </c>
      <c r="B35">
        <v>2</v>
      </c>
      <c r="C35" s="2">
        <v>446</v>
      </c>
      <c r="D35" s="2">
        <v>60</v>
      </c>
      <c r="G35" t="s">
        <v>17</v>
      </c>
      <c r="H35">
        <v>418.46666666666664</v>
      </c>
      <c r="I35">
        <v>41.268212910488351</v>
      </c>
      <c r="J35">
        <v>15</v>
      </c>
    </row>
    <row r="36" spans="1:10" x14ac:dyDescent="0.25">
      <c r="A36" s="4" t="s">
        <v>2</v>
      </c>
      <c r="B36">
        <v>2</v>
      </c>
      <c r="C36" s="2">
        <v>450</v>
      </c>
      <c r="D36" s="2">
        <v>52</v>
      </c>
    </row>
    <row r="37" spans="1:10" x14ac:dyDescent="0.25">
      <c r="A37" s="4" t="s">
        <v>2</v>
      </c>
      <c r="B37">
        <v>2</v>
      </c>
      <c r="C37" s="2">
        <v>535</v>
      </c>
      <c r="D37" s="2">
        <v>320</v>
      </c>
    </row>
    <row r="38" spans="1:10" x14ac:dyDescent="0.25">
      <c r="A38" s="4" t="s">
        <v>2</v>
      </c>
      <c r="B38">
        <v>2</v>
      </c>
      <c r="C38" s="2">
        <v>290</v>
      </c>
      <c r="D38" s="2">
        <v>179</v>
      </c>
    </row>
    <row r="39" spans="1:10" x14ac:dyDescent="0.25">
      <c r="A39" s="4" t="s">
        <v>2</v>
      </c>
      <c r="B39">
        <v>2</v>
      </c>
      <c r="C39" s="2">
        <v>257</v>
      </c>
      <c r="D39" s="2">
        <v>192</v>
      </c>
    </row>
    <row r="40" spans="1:10" x14ac:dyDescent="0.25">
      <c r="A40" s="4" t="s">
        <v>2</v>
      </c>
      <c r="B40">
        <v>2</v>
      </c>
      <c r="C40" s="2">
        <v>530</v>
      </c>
      <c r="D40" s="2">
        <v>160</v>
      </c>
    </row>
    <row r="41" spans="1:10" x14ac:dyDescent="0.25">
      <c r="A41" s="4" t="s">
        <v>2</v>
      </c>
      <c r="B41">
        <v>2</v>
      </c>
      <c r="C41" s="2">
        <v>716</v>
      </c>
      <c r="D41" s="2">
        <v>57</v>
      </c>
    </row>
    <row r="42" spans="1:10" x14ac:dyDescent="0.25">
      <c r="A42" s="4" t="s">
        <v>2</v>
      </c>
      <c r="B42">
        <v>2</v>
      </c>
      <c r="C42" s="2">
        <v>303</v>
      </c>
      <c r="D42" s="2">
        <v>277</v>
      </c>
    </row>
    <row r="43" spans="1:10" x14ac:dyDescent="0.25">
      <c r="A43" s="4"/>
      <c r="B43" s="5" t="s">
        <v>6</v>
      </c>
      <c r="C43" s="6">
        <f>AVERAGE(C25:C42)</f>
        <v>462.3125</v>
      </c>
      <c r="D43" s="6">
        <f>AVERAGE(D35:D42)</f>
        <v>162.125</v>
      </c>
    </row>
    <row r="44" spans="1:10" x14ac:dyDescent="0.25">
      <c r="B44" s="5" t="s">
        <v>7</v>
      </c>
      <c r="C44" s="6">
        <f>_xlfn.STDEV.S(C25:C42)/SQRT(16)</f>
        <v>41.629388532421821</v>
      </c>
      <c r="D44" s="6">
        <f>_xlfn.STDEV.S(D35:D42)/SQRT(8)</f>
        <v>36.082958730047146</v>
      </c>
    </row>
    <row r="45" spans="1:10" x14ac:dyDescent="0.25">
      <c r="A45" s="4" t="s">
        <v>9</v>
      </c>
      <c r="B45">
        <v>0</v>
      </c>
      <c r="C45" s="2">
        <v>499</v>
      </c>
      <c r="D45" s="2">
        <v>180</v>
      </c>
    </row>
    <row r="46" spans="1:10" x14ac:dyDescent="0.25">
      <c r="A46" s="4" t="s">
        <v>9</v>
      </c>
      <c r="B46">
        <v>0</v>
      </c>
      <c r="C46" s="2">
        <v>444</v>
      </c>
      <c r="D46" s="2">
        <v>160</v>
      </c>
    </row>
    <row r="47" spans="1:10" x14ac:dyDescent="0.25">
      <c r="A47" s="4" t="s">
        <v>9</v>
      </c>
      <c r="B47">
        <v>0</v>
      </c>
      <c r="C47" s="2">
        <v>302</v>
      </c>
      <c r="D47" s="2">
        <v>140</v>
      </c>
    </row>
    <row r="48" spans="1:10" x14ac:dyDescent="0.25">
      <c r="A48" s="4" t="s">
        <v>9</v>
      </c>
      <c r="B48">
        <v>0</v>
      </c>
      <c r="C48" s="2">
        <v>523</v>
      </c>
      <c r="D48" s="2">
        <v>80</v>
      </c>
    </row>
    <row r="49" spans="1:4" x14ac:dyDescent="0.25">
      <c r="A49" s="4" t="s">
        <v>9</v>
      </c>
      <c r="B49">
        <v>0</v>
      </c>
      <c r="C49" s="2">
        <v>268</v>
      </c>
      <c r="D49" s="2">
        <v>200</v>
      </c>
    </row>
    <row r="50" spans="1:4" x14ac:dyDescent="0.25">
      <c r="A50" s="4" t="s">
        <v>9</v>
      </c>
      <c r="B50">
        <v>0</v>
      </c>
      <c r="C50" s="2">
        <v>636</v>
      </c>
      <c r="D50" s="2">
        <v>160</v>
      </c>
    </row>
    <row r="51" spans="1:4" x14ac:dyDescent="0.25">
      <c r="A51" s="4" t="s">
        <v>9</v>
      </c>
      <c r="B51">
        <v>0</v>
      </c>
      <c r="C51" s="2">
        <v>182</v>
      </c>
      <c r="D51" s="2">
        <v>90</v>
      </c>
    </row>
    <row r="52" spans="1:4" x14ac:dyDescent="0.25">
      <c r="A52" s="4" t="s">
        <v>9</v>
      </c>
      <c r="B52">
        <v>0</v>
      </c>
      <c r="C52" s="2">
        <v>497</v>
      </c>
      <c r="D52" s="2">
        <v>120</v>
      </c>
    </row>
    <row r="53" spans="1:4" x14ac:dyDescent="0.25">
      <c r="A53" s="4" t="s">
        <v>9</v>
      </c>
      <c r="B53">
        <v>0</v>
      </c>
      <c r="C53" s="2">
        <v>319</v>
      </c>
      <c r="D53" s="2">
        <v>158</v>
      </c>
    </row>
    <row r="54" spans="1:4" x14ac:dyDescent="0.25">
      <c r="B54" s="5" t="s">
        <v>6</v>
      </c>
      <c r="C54" s="6"/>
      <c r="D54" s="6">
        <f>AVERAGE(D45:D53)</f>
        <v>143.11111111111111</v>
      </c>
    </row>
    <row r="55" spans="1:4" x14ac:dyDescent="0.25">
      <c r="B55" s="5" t="s">
        <v>7</v>
      </c>
      <c r="C55" s="6"/>
      <c r="D55" s="6">
        <f>_xlfn.STDEV.S(D45:D53)/SQRT(9)</f>
        <v>13.300422345470878</v>
      </c>
    </row>
    <row r="56" spans="1:4" x14ac:dyDescent="0.25">
      <c r="A56" s="4" t="s">
        <v>9</v>
      </c>
      <c r="B56">
        <v>2</v>
      </c>
      <c r="C56" s="2">
        <v>366</v>
      </c>
      <c r="D56" s="2">
        <v>260</v>
      </c>
    </row>
    <row r="57" spans="1:4" x14ac:dyDescent="0.25">
      <c r="A57" s="4" t="s">
        <v>9</v>
      </c>
      <c r="B57">
        <v>2</v>
      </c>
      <c r="C57" s="2">
        <v>215</v>
      </c>
      <c r="D57" s="2">
        <v>200</v>
      </c>
    </row>
    <row r="58" spans="1:4" x14ac:dyDescent="0.25">
      <c r="A58" s="4" t="s">
        <v>9</v>
      </c>
      <c r="B58">
        <v>2</v>
      </c>
      <c r="C58" s="2">
        <v>260</v>
      </c>
      <c r="D58" s="2">
        <v>193</v>
      </c>
    </row>
    <row r="59" spans="1:4" x14ac:dyDescent="0.25">
      <c r="A59" s="4" t="s">
        <v>9</v>
      </c>
      <c r="B59">
        <v>2</v>
      </c>
      <c r="C59" s="2">
        <v>285</v>
      </c>
      <c r="D59" s="2">
        <v>363</v>
      </c>
    </row>
    <row r="60" spans="1:4" x14ac:dyDescent="0.25">
      <c r="A60" s="4" t="s">
        <v>9</v>
      </c>
      <c r="B60">
        <v>2</v>
      </c>
      <c r="C60" s="2">
        <v>486</v>
      </c>
      <c r="D60" s="2">
        <v>220</v>
      </c>
    </row>
    <row r="61" spans="1:4" x14ac:dyDescent="0.25">
      <c r="A61" s="4" t="s">
        <v>9</v>
      </c>
      <c r="B61">
        <v>2</v>
      </c>
      <c r="C61" s="2">
        <v>360</v>
      </c>
      <c r="D61" s="2">
        <v>260</v>
      </c>
    </row>
    <row r="62" spans="1:4" x14ac:dyDescent="0.25">
      <c r="A62" s="4" t="s">
        <v>9</v>
      </c>
      <c r="B62">
        <v>2</v>
      </c>
      <c r="C62" s="2">
        <v>400</v>
      </c>
      <c r="D62" s="2">
        <v>260</v>
      </c>
    </row>
    <row r="63" spans="1:4" x14ac:dyDescent="0.25">
      <c r="A63" s="4"/>
      <c r="B63">
        <v>2</v>
      </c>
      <c r="C63" s="2">
        <v>578</v>
      </c>
      <c r="D63" s="2">
        <v>319</v>
      </c>
    </row>
    <row r="64" spans="1:4" x14ac:dyDescent="0.25">
      <c r="B64" s="5" t="s">
        <v>6</v>
      </c>
      <c r="C64" s="6">
        <f>AVERAGE(C45:C63)</f>
        <v>389.41176470588238</v>
      </c>
      <c r="D64" s="6">
        <f>AVERAGE(D56:D63)</f>
        <v>259.375</v>
      </c>
    </row>
    <row r="65" spans="1:4" x14ac:dyDescent="0.25">
      <c r="B65" s="5" t="s">
        <v>7</v>
      </c>
      <c r="C65" s="6">
        <f>_xlfn.STDEV.S(C45:C63)/SQRT(17)</f>
        <v>32.088120720127584</v>
      </c>
      <c r="D65" s="6">
        <f>_xlfn.STDEV.S(D56:D63)/SQRT(8)</f>
        <v>20.605076957598857</v>
      </c>
    </row>
    <row r="66" spans="1:4" x14ac:dyDescent="0.25">
      <c r="A66" s="4" t="s">
        <v>10</v>
      </c>
      <c r="B66">
        <v>0</v>
      </c>
      <c r="C66" s="2">
        <v>466</v>
      </c>
      <c r="D66" s="2">
        <v>80</v>
      </c>
    </row>
    <row r="67" spans="1:4" x14ac:dyDescent="0.25">
      <c r="A67" s="4" t="s">
        <v>10</v>
      </c>
      <c r="B67">
        <v>0</v>
      </c>
      <c r="C67" s="2">
        <v>318</v>
      </c>
      <c r="D67" s="2">
        <v>80</v>
      </c>
    </row>
    <row r="68" spans="1:4" x14ac:dyDescent="0.25">
      <c r="A68" s="4" t="s">
        <v>10</v>
      </c>
      <c r="B68">
        <v>0</v>
      </c>
      <c r="C68" s="2">
        <v>617</v>
      </c>
      <c r="D68" s="2">
        <v>220</v>
      </c>
    </row>
    <row r="69" spans="1:4" x14ac:dyDescent="0.25">
      <c r="A69" s="4" t="s">
        <v>10</v>
      </c>
      <c r="B69">
        <v>0</v>
      </c>
      <c r="C69" s="2">
        <v>312</v>
      </c>
      <c r="D69" s="2">
        <v>100</v>
      </c>
    </row>
    <row r="70" spans="1:4" x14ac:dyDescent="0.25">
      <c r="A70" s="4" t="s">
        <v>10</v>
      </c>
      <c r="B70">
        <v>0</v>
      </c>
      <c r="C70" s="2">
        <v>359</v>
      </c>
      <c r="D70" s="2">
        <v>160</v>
      </c>
    </row>
    <row r="71" spans="1:4" x14ac:dyDescent="0.25">
      <c r="A71" s="4" t="s">
        <v>10</v>
      </c>
      <c r="B71">
        <v>0</v>
      </c>
      <c r="C71" s="2">
        <v>405</v>
      </c>
      <c r="D71" s="2">
        <v>160</v>
      </c>
    </row>
    <row r="72" spans="1:4" x14ac:dyDescent="0.25">
      <c r="A72" s="4" t="s">
        <v>10</v>
      </c>
      <c r="B72">
        <v>0</v>
      </c>
      <c r="C72">
        <v>366</v>
      </c>
      <c r="D72" s="2">
        <v>200</v>
      </c>
    </row>
    <row r="73" spans="1:4" x14ac:dyDescent="0.25">
      <c r="B73" s="5" t="s">
        <v>6</v>
      </c>
      <c r="C73" s="6"/>
      <c r="D73" s="6">
        <f>AVERAGE(D66:D72)</f>
        <v>142.85714285714286</v>
      </c>
    </row>
    <row r="74" spans="1:4" x14ac:dyDescent="0.25">
      <c r="B74" s="5" t="s">
        <v>7</v>
      </c>
      <c r="C74" s="6"/>
      <c r="D74" s="6">
        <f>_xlfn.STDEV.S(D66:D72)/SQRT(7)</f>
        <v>21.570955529344992</v>
      </c>
    </row>
    <row r="75" spans="1:4" x14ac:dyDescent="0.25">
      <c r="A75" s="4" t="s">
        <v>10</v>
      </c>
      <c r="B75">
        <v>2</v>
      </c>
      <c r="C75" s="2">
        <v>747</v>
      </c>
      <c r="D75" s="2">
        <v>380</v>
      </c>
    </row>
    <row r="76" spans="1:4" x14ac:dyDescent="0.25">
      <c r="A76" s="4" t="s">
        <v>10</v>
      </c>
      <c r="B76">
        <v>2</v>
      </c>
      <c r="C76" s="2">
        <v>379</v>
      </c>
      <c r="D76" s="2">
        <v>240</v>
      </c>
    </row>
    <row r="77" spans="1:4" x14ac:dyDescent="0.25">
      <c r="A77" s="4" t="s">
        <v>10</v>
      </c>
      <c r="B77">
        <v>2</v>
      </c>
      <c r="C77" s="2">
        <v>314</v>
      </c>
      <c r="D77" s="2">
        <v>160</v>
      </c>
    </row>
    <row r="78" spans="1:4" x14ac:dyDescent="0.25">
      <c r="A78" s="4" t="s">
        <v>10</v>
      </c>
      <c r="B78">
        <v>2</v>
      </c>
      <c r="C78" s="2">
        <v>728</v>
      </c>
      <c r="D78" s="2">
        <v>420</v>
      </c>
    </row>
    <row r="79" spans="1:4" x14ac:dyDescent="0.25">
      <c r="A79" s="4" t="s">
        <v>10</v>
      </c>
      <c r="B79">
        <v>2</v>
      </c>
      <c r="C79" s="2">
        <v>271</v>
      </c>
      <c r="D79" s="2">
        <v>160</v>
      </c>
    </row>
    <row r="80" spans="1:4" x14ac:dyDescent="0.25">
      <c r="A80" s="4" t="s">
        <v>10</v>
      </c>
      <c r="B80">
        <v>2</v>
      </c>
      <c r="C80" s="2">
        <v>268</v>
      </c>
      <c r="D80" s="2">
        <v>140</v>
      </c>
    </row>
    <row r="81" spans="1:4" x14ac:dyDescent="0.25">
      <c r="A81" s="4" t="s">
        <v>10</v>
      </c>
      <c r="B81">
        <v>2</v>
      </c>
      <c r="C81" s="2">
        <v>467</v>
      </c>
      <c r="D81" s="2">
        <v>280</v>
      </c>
    </row>
    <row r="82" spans="1:4" x14ac:dyDescent="0.25">
      <c r="A82" s="4" t="s">
        <v>10</v>
      </c>
      <c r="B82">
        <v>2</v>
      </c>
      <c r="C82" s="2">
        <v>260</v>
      </c>
      <c r="D82" s="2">
        <v>180</v>
      </c>
    </row>
    <row r="83" spans="1:4" x14ac:dyDescent="0.25">
      <c r="B83" s="5" t="s">
        <v>6</v>
      </c>
      <c r="C83" s="6">
        <f>AVERAGE(C66:C82)</f>
        <v>418.46666666666664</v>
      </c>
      <c r="D83" s="6">
        <f>AVERAGE(D75:D82)</f>
        <v>245</v>
      </c>
    </row>
    <row r="84" spans="1:4" x14ac:dyDescent="0.25">
      <c r="B84" s="5" t="s">
        <v>7</v>
      </c>
      <c r="C84" s="6">
        <f>_xlfn.STDEV.S(C66:C82)/SQRT(15)</f>
        <v>41.268212910488351</v>
      </c>
      <c r="D84" s="6">
        <f>_xlfn.STDEV.S(D75:D82)/SQRT(8)</f>
        <v>37.749172176353746</v>
      </c>
    </row>
  </sheetData>
  <mergeCells count="2">
    <mergeCell ref="G1:Q1"/>
    <mergeCell ref="G2:Q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FPS</vt:lpstr>
      <vt:lpstr>VCT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</dc:creator>
  <cp:lastModifiedBy>Engin</cp:lastModifiedBy>
  <dcterms:created xsi:type="dcterms:W3CDTF">2016-01-11T11:48:22Z</dcterms:created>
  <dcterms:modified xsi:type="dcterms:W3CDTF">2016-01-13T12:53:26Z</dcterms:modified>
</cp:coreProperties>
</file>